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580" tabRatio="965" activeTab="1"/>
  </bookViews>
  <sheets>
    <sheet name="Preços" sheetId="1" r:id="rId1"/>
    <sheet name="Castanha Tipico" sheetId="2" r:id="rId2"/>
  </sheets>
  <definedNames>
    <definedName name="_xlnm.Print_Area" localSheetId="1">'Castanha Tipico'!$A$1:$F$49</definedName>
  </definedNames>
  <calcPr fullCalcOnLoad="1"/>
</workbook>
</file>

<file path=xl/sharedStrings.xml><?xml version="1.0" encoding="utf-8"?>
<sst xmlns="http://schemas.openxmlformats.org/spreadsheetml/2006/main" count="91" uniqueCount="78">
  <si>
    <t>Unid</t>
  </si>
  <si>
    <t>Quant.</t>
  </si>
  <si>
    <t>R$</t>
  </si>
  <si>
    <t>FONTE: Pesquisa direta.</t>
  </si>
  <si>
    <t>1.2. Materiais</t>
  </si>
  <si>
    <t>1.1 Serviços</t>
  </si>
  <si>
    <t>2.2. Materiais</t>
  </si>
  <si>
    <t>Total de mão de obra rural</t>
  </si>
  <si>
    <t>Discriminação/Etapas</t>
  </si>
  <si>
    <t>rolo</t>
  </si>
  <si>
    <t>par</t>
  </si>
  <si>
    <t>Val. Unit</t>
  </si>
  <si>
    <t>Valor Total</t>
  </si>
  <si>
    <t>DESPESAS C/ SERVIÇOS</t>
  </si>
  <si>
    <t>DEPESAS C/ MATERIAIS</t>
  </si>
  <si>
    <t>RECEITA BRUTA</t>
  </si>
  <si>
    <t>DESPESAS TOTAIS (SERV + MAT)</t>
  </si>
  <si>
    <t>RECEITA LÍQUIDA</t>
  </si>
  <si>
    <r>
      <t>Lima chata</t>
    </r>
    <r>
      <rPr>
        <vertAlign val="superscript"/>
        <sz val="10"/>
        <rFont val="Arial"/>
        <family val="2"/>
      </rPr>
      <t>1</t>
    </r>
  </si>
  <si>
    <r>
      <t>Sacos de aniagem</t>
    </r>
    <r>
      <rPr>
        <vertAlign val="superscript"/>
        <sz val="10"/>
        <rFont val="Arial"/>
        <family val="2"/>
      </rPr>
      <t>1</t>
    </r>
  </si>
  <si>
    <r>
      <t>Barbante</t>
    </r>
    <r>
      <rPr>
        <vertAlign val="superscript"/>
        <sz val="10"/>
        <rFont val="Arial"/>
        <family val="2"/>
      </rPr>
      <t>1</t>
    </r>
  </si>
  <si>
    <r>
      <t>Bota de borracha</t>
    </r>
    <r>
      <rPr>
        <vertAlign val="superscript"/>
        <sz val="10"/>
        <rFont val="Arial"/>
        <family val="2"/>
      </rPr>
      <t>1</t>
    </r>
  </si>
  <si>
    <r>
      <t>Calça de tecido grosso</t>
    </r>
    <r>
      <rPr>
        <vertAlign val="superscript"/>
        <sz val="10"/>
        <rFont val="Arial"/>
        <family val="2"/>
      </rPr>
      <t>1</t>
    </r>
  </si>
  <si>
    <t>Mês de Execução</t>
  </si>
  <si>
    <t>Despesas (R$/dez. 2001)</t>
  </si>
  <si>
    <t>2. TRANSP. INTERNO E EXTERNO (COMERCIALIZAÇÃO)</t>
  </si>
  <si>
    <t>Transporte de castanhas - Floresta p/ Núcleo Entreposto</t>
  </si>
  <si>
    <r>
      <t>Paneiro p/ coleta de castanha</t>
    </r>
    <r>
      <rPr>
        <vertAlign val="superscript"/>
        <sz val="10"/>
        <rFont val="Arial"/>
        <family val="2"/>
      </rPr>
      <t>1</t>
    </r>
  </si>
  <si>
    <t>dh</t>
  </si>
  <si>
    <t>Limpeza das picadas e das áreas subcopas, manejo de cipós, coleta e amontoamento de frutos</t>
  </si>
  <si>
    <t>2.1. Serviços</t>
  </si>
  <si>
    <t>abril/maio</t>
  </si>
  <si>
    <r>
      <t>hd</t>
    </r>
    <r>
      <rPr>
        <sz val="10"/>
        <rFont val="Arial"/>
        <family val="0"/>
      </rPr>
      <t xml:space="preserve">: Homem dia;  </t>
    </r>
    <r>
      <rPr>
        <b/>
        <sz val="10"/>
        <rFont val="Arial"/>
        <family val="2"/>
      </rPr>
      <t>da</t>
    </r>
    <r>
      <rPr>
        <sz val="10"/>
        <rFont val="Arial"/>
        <family val="0"/>
      </rPr>
      <t xml:space="preserve">: dia animal;  </t>
    </r>
    <r>
      <rPr>
        <b/>
        <sz val="10"/>
        <rFont val="Arial"/>
        <family val="2"/>
      </rPr>
      <t>lata</t>
    </r>
    <r>
      <rPr>
        <sz val="10"/>
        <rFont val="Arial"/>
        <family val="0"/>
      </rPr>
      <t>: 18 litros de castanha</t>
    </r>
  </si>
  <si>
    <t>1. PREPARO DA ÁREA, COLETA,  QUEBRA FRUTO E ARMAZENAMENTO NA FLORESTA</t>
  </si>
  <si>
    <r>
      <t>Pressupostos do modelo</t>
    </r>
    <r>
      <rPr>
        <sz val="10"/>
        <rFont val="Arial"/>
        <family val="0"/>
      </rPr>
      <t>: Unidade de produção extrativa (colocação c/ 300 ha e 200 castanheiras); floresta (tipo tropical aberta); solo (predominante mente plano e de média a baixa fertilidade); rios (poucos e de pequeno porte); período de coleta (jan. a mar.); transporte da produção (por homens e por animais de carga); preço do produto considerado no local de comercialização (Núcleo de armazenagem).</t>
    </r>
  </si>
  <si>
    <r>
      <t>1</t>
    </r>
    <r>
      <rPr>
        <sz val="10"/>
        <rFont val="Arial"/>
        <family val="0"/>
      </rPr>
      <t xml:space="preserve"> Recursos de alto desgaste e que são exauridos em um ciclo de extração do processo produtivo.</t>
    </r>
  </si>
  <si>
    <t>Custo de produção de castanha-do-brasil em sistema extrativo na Floresta Amazônica do estado do Acre, Brasil.</t>
  </si>
  <si>
    <t>Facão - depreciação anual 50% (equiv. aluguel)</t>
  </si>
  <si>
    <r>
      <t>Depreciação</t>
    </r>
    <r>
      <rPr>
        <sz val="10"/>
        <rFont val="Arial"/>
        <family val="2"/>
      </rPr>
      <t>: proporcional a vida útil do ativo fixo. Ex. vida útil 2 anos: depreciação anual de 50%. Considera-se uso exclusivo na atividade ou rateio de custos com outras atividades onde o ativo é normalmente utilizado dentro do modelo de unidade de produção analisada.</t>
    </r>
  </si>
  <si>
    <t>fev/mar</t>
  </si>
  <si>
    <t>Pegador de castanha (mão de onça)</t>
  </si>
  <si>
    <t>und</t>
  </si>
  <si>
    <t>Balde para medição de castanha</t>
  </si>
  <si>
    <t>Remuneração a mão de obra familiar (RMOF)</t>
  </si>
  <si>
    <t>Custo unitário de produção (CUP)</t>
  </si>
  <si>
    <t>R$/dh</t>
  </si>
  <si>
    <t>R$/Lt</t>
  </si>
  <si>
    <t>0. Capital fundiário</t>
  </si>
  <si>
    <t>v. equiv</t>
  </si>
  <si>
    <t xml:space="preserve">Especificar </t>
  </si>
  <si>
    <t>Preços</t>
  </si>
  <si>
    <t>Vida útil</t>
  </si>
  <si>
    <t>mão-de-obra</t>
  </si>
  <si>
    <t>Preço do frete (Cas/cidade)</t>
  </si>
  <si>
    <t>Produção final (pos seleção)</t>
  </si>
  <si>
    <t>Preço da castanha (lata)</t>
  </si>
  <si>
    <t>paiol</t>
  </si>
  <si>
    <t>anos</t>
  </si>
  <si>
    <t>Terra (direito)</t>
  </si>
  <si>
    <t>Transporte p/ cidade</t>
  </si>
  <si>
    <t>Barbanto (rolo)</t>
  </si>
  <si>
    <t>Facão</t>
  </si>
  <si>
    <t>Lima chata</t>
  </si>
  <si>
    <t>Pegador da castanha</t>
  </si>
  <si>
    <t>Bota de borracha</t>
  </si>
  <si>
    <t>Saco de aninhagem</t>
  </si>
  <si>
    <t xml:space="preserve">Lona plástica </t>
  </si>
  <si>
    <t xml:space="preserve">Paneiro </t>
  </si>
  <si>
    <t>Calça de tecido grosso</t>
  </si>
  <si>
    <t>Balde p/ medição.</t>
  </si>
  <si>
    <t xml:space="preserve">taxa de juros </t>
  </si>
  <si>
    <t>Transporte para a cidade</t>
  </si>
  <si>
    <t>lata</t>
  </si>
  <si>
    <t>3. Outros custos</t>
  </si>
  <si>
    <t>Capital circulante</t>
  </si>
  <si>
    <t xml:space="preserve">Quebra dos frutos, </t>
  </si>
  <si>
    <t>OUTROS CUSTOS</t>
  </si>
  <si>
    <t>TABELA 1 - Despesas operacionais para coleta de castanha-do-brasil extrativa no Seringal Cachoeira, município de Xapuri, Acre - sistema de produção tradicional. Safra 2007.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</si>
</sst>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.000_);_(* \(#,##0.000\);_(* &quot;-&quot;??_);_(@_)"/>
    <numFmt numFmtId="180" formatCode="_(* #,##0_);_(* \(#,##0\);_(* &quot;-&quot;??_);_(@_)"/>
    <numFmt numFmtId="181" formatCode="0.00000"/>
    <numFmt numFmtId="182" formatCode="0.0000"/>
    <numFmt numFmtId="183" formatCode="0.000"/>
    <numFmt numFmtId="184" formatCode="0.0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#,##0.0_);\(#,##0.0\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000000"/>
    <numFmt numFmtId="193" formatCode="0.000000"/>
    <numFmt numFmtId="194" formatCode="0.0%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0" fontId="0" fillId="0" borderId="0" xfId="0" applyFont="1" applyAlignment="1">
      <alignment vertical="justify"/>
    </xf>
    <xf numFmtId="0" fontId="1" fillId="0" borderId="0" xfId="0" applyFont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4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1" fontId="0" fillId="0" borderId="0" xfId="62" applyFont="1" applyAlignment="1">
      <alignment/>
    </xf>
    <xf numFmtId="171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justify"/>
    </xf>
    <xf numFmtId="0" fontId="0" fillId="0" borderId="11" xfId="0" applyBorder="1" applyAlignment="1">
      <alignment vertical="justify"/>
    </xf>
    <xf numFmtId="0" fontId="0" fillId="0" borderId="11" xfId="0" applyBorder="1" applyAlignment="1">
      <alignment horizontal="center" vertical="justify"/>
    </xf>
    <xf numFmtId="0" fontId="1" fillId="0" borderId="11" xfId="0" applyFont="1" applyBorder="1" applyAlignment="1">
      <alignment vertical="justify"/>
    </xf>
    <xf numFmtId="171" fontId="1" fillId="0" borderId="11" xfId="62" applyFont="1" applyBorder="1" applyAlignment="1">
      <alignment horizontal="center" vertical="justify"/>
    </xf>
    <xf numFmtId="171" fontId="1" fillId="0" borderId="11" xfId="62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1" xfId="0" applyFont="1" applyBorder="1" applyAlignment="1">
      <alignment horizontal="center" vertical="justify"/>
    </xf>
    <xf numFmtId="171" fontId="0" fillId="0" borderId="11" xfId="62" applyFont="1" applyBorder="1" applyAlignment="1">
      <alignment horizontal="center" vertical="justify"/>
    </xf>
    <xf numFmtId="171" fontId="0" fillId="0" borderId="11" xfId="62" applyFont="1" applyBorder="1" applyAlignment="1">
      <alignment vertical="justify"/>
    </xf>
    <xf numFmtId="171" fontId="0" fillId="0" borderId="11" xfId="62" applyFont="1" applyBorder="1" applyAlignment="1">
      <alignment vertical="justify"/>
    </xf>
    <xf numFmtId="0" fontId="3" fillId="0" borderId="11" xfId="0" applyFont="1" applyBorder="1" applyAlignment="1">
      <alignment vertical="justify"/>
    </xf>
    <xf numFmtId="0" fontId="2" fillId="0" borderId="11" xfId="0" applyFont="1" applyBorder="1" applyAlignment="1">
      <alignment horizontal="center" vertical="justify"/>
    </xf>
    <xf numFmtId="171" fontId="2" fillId="0" borderId="11" xfId="62" applyFont="1" applyBorder="1" applyAlignment="1">
      <alignment vertical="justify"/>
    </xf>
    <xf numFmtId="171" fontId="4" fillId="0" borderId="11" xfId="62" applyFont="1" applyBorder="1" applyAlignment="1">
      <alignment vertical="justify"/>
    </xf>
    <xf numFmtId="178" fontId="0" fillId="0" borderId="11" xfId="62" applyNumberFormat="1" applyFont="1" applyBorder="1" applyAlignment="1">
      <alignment horizontal="center" vertical="justify"/>
    </xf>
    <xf numFmtId="178" fontId="1" fillId="0" borderId="11" xfId="62" applyNumberFormat="1" applyFont="1" applyBorder="1" applyAlignment="1">
      <alignment horizontal="center" vertical="justify"/>
    </xf>
    <xf numFmtId="171" fontId="0" fillId="0" borderId="0" xfId="0" applyNumberFormat="1" applyBorder="1" applyAlignment="1">
      <alignment horizontal="center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center" vertical="justify"/>
    </xf>
    <xf numFmtId="0" fontId="0" fillId="0" borderId="11" xfId="0" applyBorder="1" applyAlignment="1">
      <alignment vertical="justify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0" fillId="0" borderId="12" xfId="0" applyBorder="1" applyAlignment="1">
      <alignment vertical="justify"/>
    </xf>
    <xf numFmtId="0" fontId="5" fillId="0" borderId="0" xfId="0" applyFont="1" applyAlignment="1">
      <alignment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4.00390625" style="0" customWidth="1"/>
    <col min="2" max="2" width="10.28125" style="0" bestFit="1" customWidth="1"/>
    <col min="3" max="3" width="17.8515625" style="0" customWidth="1"/>
  </cols>
  <sheetData>
    <row r="3" spans="1:4" ht="12.75">
      <c r="A3" s="13" t="s">
        <v>49</v>
      </c>
      <c r="B3" s="13" t="s">
        <v>50</v>
      </c>
      <c r="C3" s="13"/>
      <c r="D3" s="13" t="s">
        <v>51</v>
      </c>
    </row>
    <row r="4" spans="1:2" ht="12.75">
      <c r="A4" t="s">
        <v>52</v>
      </c>
      <c r="B4" s="14">
        <v>20</v>
      </c>
    </row>
    <row r="5" spans="1:2" ht="12.75">
      <c r="A5" t="s">
        <v>53</v>
      </c>
      <c r="B5" s="14">
        <v>1</v>
      </c>
    </row>
    <row r="6" spans="1:4" ht="12.75">
      <c r="A6" t="s">
        <v>54</v>
      </c>
      <c r="B6" s="14">
        <v>240</v>
      </c>
      <c r="D6" s="1"/>
    </row>
    <row r="7" spans="1:4" ht="12.75">
      <c r="A7" t="s">
        <v>55</v>
      </c>
      <c r="B7" s="14">
        <v>12</v>
      </c>
      <c r="D7" s="1"/>
    </row>
    <row r="8" spans="1:5" ht="12.75">
      <c r="A8" t="s">
        <v>56</v>
      </c>
      <c r="B8" s="14">
        <v>350</v>
      </c>
      <c r="D8" s="1">
        <v>5</v>
      </c>
      <c r="E8" t="s">
        <v>57</v>
      </c>
    </row>
    <row r="9" spans="1:4" ht="12.75">
      <c r="A9" t="s">
        <v>58</v>
      </c>
      <c r="B9" s="14">
        <v>12000</v>
      </c>
      <c r="D9" s="1"/>
    </row>
    <row r="10" spans="1:4" ht="12.75">
      <c r="A10" t="s">
        <v>59</v>
      </c>
      <c r="B10" s="14">
        <v>1</v>
      </c>
      <c r="D10" s="1"/>
    </row>
    <row r="11" spans="1:4" ht="12.75">
      <c r="A11" t="s">
        <v>60</v>
      </c>
      <c r="B11" s="14">
        <v>3</v>
      </c>
      <c r="C11" s="14">
        <v>3</v>
      </c>
      <c r="D11" s="1"/>
    </row>
    <row r="12" spans="1:4" ht="12.75">
      <c r="A12" t="s">
        <v>61</v>
      </c>
      <c r="B12" s="14">
        <v>26</v>
      </c>
      <c r="C12" s="14">
        <v>30</v>
      </c>
      <c r="D12" s="1">
        <v>5</v>
      </c>
    </row>
    <row r="13" spans="1:4" ht="12.75">
      <c r="A13" t="s">
        <v>62</v>
      </c>
      <c r="B13" s="14">
        <v>8</v>
      </c>
      <c r="C13" s="14">
        <v>14</v>
      </c>
      <c r="D13" s="1"/>
    </row>
    <row r="14" spans="1:4" ht="12.75">
      <c r="A14" t="s">
        <v>63</v>
      </c>
      <c r="B14" s="14">
        <v>6</v>
      </c>
      <c r="C14" s="14">
        <v>12</v>
      </c>
      <c r="D14" s="1"/>
    </row>
    <row r="15" spans="1:4" ht="12.75">
      <c r="A15" t="s">
        <v>64</v>
      </c>
      <c r="B15" s="14">
        <v>22</v>
      </c>
      <c r="C15" s="14">
        <v>44</v>
      </c>
      <c r="D15" s="1"/>
    </row>
    <row r="16" spans="1:4" ht="12.75">
      <c r="A16" t="s">
        <v>65</v>
      </c>
      <c r="B16" s="14">
        <v>2.25</v>
      </c>
      <c r="C16" s="14">
        <v>108</v>
      </c>
      <c r="D16" s="1"/>
    </row>
    <row r="17" spans="1:4" ht="12.75">
      <c r="A17" t="s">
        <v>66</v>
      </c>
      <c r="B17" s="14">
        <v>30</v>
      </c>
      <c r="C17" s="14">
        <v>30</v>
      </c>
      <c r="D17" s="1">
        <v>2</v>
      </c>
    </row>
    <row r="18" spans="1:4" ht="12.75">
      <c r="A18" t="s">
        <v>67</v>
      </c>
      <c r="B18" s="14">
        <v>15</v>
      </c>
      <c r="C18" s="14">
        <v>30</v>
      </c>
      <c r="D18" s="1"/>
    </row>
    <row r="19" spans="1:4" ht="12.75">
      <c r="A19" t="s">
        <v>68</v>
      </c>
      <c r="B19" s="14">
        <v>40</v>
      </c>
      <c r="C19" s="14">
        <v>40</v>
      </c>
      <c r="D19" s="1"/>
    </row>
    <row r="20" spans="1:4" ht="12.75">
      <c r="A20" t="s">
        <v>69</v>
      </c>
      <c r="B20" s="14">
        <v>15</v>
      </c>
      <c r="C20" s="14">
        <v>15</v>
      </c>
      <c r="D20" s="1">
        <v>5</v>
      </c>
    </row>
    <row r="21" spans="1:4" ht="12.75">
      <c r="A21" t="s">
        <v>70</v>
      </c>
      <c r="B21" s="14">
        <v>0.06</v>
      </c>
      <c r="C21">
        <v>326</v>
      </c>
      <c r="D21" s="1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75" zoomScaleSheetLayoutView="100" zoomScalePageLayoutView="0" workbookViewId="0" topLeftCell="A1">
      <selection activeCell="F49" sqref="F49"/>
    </sheetView>
  </sheetViews>
  <sheetFormatPr defaultColWidth="9.140625" defaultRowHeight="12.75"/>
  <cols>
    <col min="1" max="1" width="43.140625" style="0" customWidth="1"/>
    <col min="2" max="2" width="7.421875" style="0" customWidth="1"/>
    <col min="3" max="3" width="7.140625" style="1" customWidth="1"/>
    <col min="4" max="4" width="10.8515625" style="0" customWidth="1"/>
    <col min="5" max="5" width="11.28125" style="0" customWidth="1"/>
    <col min="6" max="6" width="10.140625" style="2" customWidth="1"/>
    <col min="7" max="7" width="6.57421875" style="0" customWidth="1"/>
    <col min="8" max="8" width="7.28125" style="0" customWidth="1"/>
    <col min="9" max="9" width="10.8515625" style="0" customWidth="1"/>
  </cols>
  <sheetData>
    <row r="1" spans="1:6" s="6" customFormat="1" ht="25.5" customHeight="1">
      <c r="A1" s="34" t="s">
        <v>36</v>
      </c>
      <c r="B1" s="35"/>
      <c r="C1" s="35"/>
      <c r="D1" s="35"/>
      <c r="E1" s="35"/>
      <c r="F1" s="35"/>
    </row>
    <row r="2" spans="1:6" s="6" customFormat="1" ht="8.25" customHeight="1">
      <c r="A2" s="5"/>
      <c r="B2" s="4"/>
      <c r="C2" s="4"/>
      <c r="D2" s="4"/>
      <c r="E2" s="4"/>
      <c r="F2" s="4"/>
    </row>
    <row r="3" spans="1:6" s="6" customFormat="1" ht="58.5" customHeight="1">
      <c r="A3" s="34" t="s">
        <v>34</v>
      </c>
      <c r="B3" s="35"/>
      <c r="C3" s="35"/>
      <c r="D3" s="35"/>
      <c r="E3" s="35"/>
      <c r="F3" s="35"/>
    </row>
    <row r="4" spans="1:6" s="6" customFormat="1" ht="15.75" customHeight="1">
      <c r="A4" s="10"/>
      <c r="B4" s="10"/>
      <c r="C4" s="10"/>
      <c r="D4" s="10"/>
      <c r="E4" s="10"/>
      <c r="F4" s="10"/>
    </row>
    <row r="5" spans="1:6" s="6" customFormat="1" ht="25.5" customHeight="1">
      <c r="A5" s="36" t="s">
        <v>77</v>
      </c>
      <c r="B5" s="36"/>
      <c r="C5" s="36"/>
      <c r="D5" s="36"/>
      <c r="E5" s="36"/>
      <c r="F5" s="36"/>
    </row>
    <row r="6" spans="1:6" s="4" customFormat="1" ht="8.25" customHeight="1">
      <c r="A6" s="5"/>
      <c r="F6" s="8"/>
    </row>
    <row r="7" spans="1:6" s="5" customFormat="1" ht="12.75" customHeight="1">
      <c r="A7" s="37" t="s">
        <v>8</v>
      </c>
      <c r="B7" s="37" t="s">
        <v>0</v>
      </c>
      <c r="C7" s="37" t="s">
        <v>1</v>
      </c>
      <c r="D7" s="37" t="s">
        <v>24</v>
      </c>
      <c r="E7" s="37"/>
      <c r="F7" s="43" t="s">
        <v>23</v>
      </c>
    </row>
    <row r="8" spans="1:6" s="7" customFormat="1" ht="12.75">
      <c r="A8" s="38"/>
      <c r="B8" s="38"/>
      <c r="C8" s="39"/>
      <c r="D8" s="16" t="s">
        <v>11</v>
      </c>
      <c r="E8" s="16" t="s">
        <v>12</v>
      </c>
      <c r="F8" s="44"/>
    </row>
    <row r="9" spans="1:6" s="7" customFormat="1" ht="12.75">
      <c r="A9" s="19" t="s">
        <v>47</v>
      </c>
      <c r="B9" s="17" t="s">
        <v>48</v>
      </c>
      <c r="C9" s="18">
        <v>1</v>
      </c>
      <c r="D9" s="16">
        <v>12000</v>
      </c>
      <c r="E9" s="20">
        <f>D9*40%*4%</f>
        <v>192</v>
      </c>
      <c r="F9" s="16"/>
    </row>
    <row r="10" spans="1:6" s="5" customFormat="1" ht="26.25" customHeight="1">
      <c r="A10" s="19" t="s">
        <v>33</v>
      </c>
      <c r="B10" s="16"/>
      <c r="C10" s="16"/>
      <c r="D10" s="20"/>
      <c r="E10" s="21">
        <f>E11+E15</f>
        <v>1298</v>
      </c>
      <c r="F10" s="31"/>
    </row>
    <row r="11" spans="1:6" s="5" customFormat="1" ht="12.75">
      <c r="A11" s="19" t="s">
        <v>5</v>
      </c>
      <c r="B11" s="16"/>
      <c r="C11" s="16"/>
      <c r="D11" s="20"/>
      <c r="E11" s="21">
        <f>SUM(E12:E14)</f>
        <v>1080</v>
      </c>
      <c r="F11" s="31"/>
    </row>
    <row r="12" spans="1:6" s="6" customFormat="1" ht="27" customHeight="1">
      <c r="A12" s="22" t="s">
        <v>29</v>
      </c>
      <c r="B12" s="23" t="s">
        <v>28</v>
      </c>
      <c r="C12" s="23">
        <v>30</v>
      </c>
      <c r="D12" s="24">
        <f>Preços!B4</f>
        <v>20</v>
      </c>
      <c r="E12" s="25">
        <f>D12*C12</f>
        <v>600</v>
      </c>
      <c r="F12" s="31" t="s">
        <v>39</v>
      </c>
    </row>
    <row r="13" spans="1:6" s="6" customFormat="1" ht="26.25" customHeight="1">
      <c r="A13" s="22" t="s">
        <v>75</v>
      </c>
      <c r="B13" s="23" t="s">
        <v>28</v>
      </c>
      <c r="C13" s="23">
        <v>24</v>
      </c>
      <c r="D13" s="24">
        <f>Preços!B4</f>
        <v>20</v>
      </c>
      <c r="E13" s="25">
        <f>D13*C13</f>
        <v>480</v>
      </c>
      <c r="F13" s="31" t="s">
        <v>39</v>
      </c>
    </row>
    <row r="14" spans="1:6" s="6" customFormat="1" ht="12.75">
      <c r="A14" s="22"/>
      <c r="B14" s="23"/>
      <c r="C14" s="23"/>
      <c r="D14" s="24"/>
      <c r="E14" s="25">
        <f>D14*C14</f>
        <v>0</v>
      </c>
      <c r="F14" s="31"/>
    </row>
    <row r="15" spans="1:6" s="5" customFormat="1" ht="12.75">
      <c r="A15" s="19" t="s">
        <v>4</v>
      </c>
      <c r="B15" s="16"/>
      <c r="C15" s="16"/>
      <c r="D15" s="20"/>
      <c r="E15" s="21">
        <f>SUM(E16:E22)</f>
        <v>218</v>
      </c>
      <c r="F15" s="31"/>
    </row>
    <row r="16" spans="1:6" s="4" customFormat="1" ht="12.75">
      <c r="A16" s="17" t="s">
        <v>37</v>
      </c>
      <c r="B16" s="18" t="s">
        <v>2</v>
      </c>
      <c r="C16" s="18">
        <v>2</v>
      </c>
      <c r="D16" s="24">
        <f>Preços!B12</f>
        <v>26</v>
      </c>
      <c r="E16" s="26">
        <f aca="true" t="shared" si="0" ref="E16:E21">D16*C16</f>
        <v>52</v>
      </c>
      <c r="F16" s="31"/>
    </row>
    <row r="17" spans="1:6" s="4" customFormat="1" ht="14.25">
      <c r="A17" s="17" t="s">
        <v>18</v>
      </c>
      <c r="B17" s="18" t="s">
        <v>41</v>
      </c>
      <c r="C17" s="18">
        <v>2</v>
      </c>
      <c r="D17" s="24">
        <f>Preços!B13</f>
        <v>8</v>
      </c>
      <c r="E17" s="25">
        <f t="shared" si="0"/>
        <v>16</v>
      </c>
      <c r="F17" s="32"/>
    </row>
    <row r="18" spans="1:6" s="4" customFormat="1" ht="12.75">
      <c r="A18" s="17" t="s">
        <v>40</v>
      </c>
      <c r="B18" s="17" t="s">
        <v>48</v>
      </c>
      <c r="C18" s="18">
        <v>2</v>
      </c>
      <c r="D18" s="24">
        <f>Preços!B14*50%</f>
        <v>3</v>
      </c>
      <c r="E18" s="25">
        <f t="shared" si="0"/>
        <v>6</v>
      </c>
      <c r="F18" s="32"/>
    </row>
    <row r="19" spans="1:6" s="6" customFormat="1" ht="14.25">
      <c r="A19" s="22" t="s">
        <v>27</v>
      </c>
      <c r="B19" s="18" t="s">
        <v>41</v>
      </c>
      <c r="C19" s="23">
        <v>2</v>
      </c>
      <c r="D19" s="24">
        <v>10</v>
      </c>
      <c r="E19" s="25">
        <f t="shared" si="0"/>
        <v>20</v>
      </c>
      <c r="F19" s="32"/>
    </row>
    <row r="20" spans="1:6" s="6" customFormat="1" ht="14.25">
      <c r="A20" s="22" t="s">
        <v>21</v>
      </c>
      <c r="B20" s="23" t="s">
        <v>10</v>
      </c>
      <c r="C20" s="23">
        <v>2</v>
      </c>
      <c r="D20" s="24">
        <f>Preços!B15</f>
        <v>22</v>
      </c>
      <c r="E20" s="25">
        <f t="shared" si="0"/>
        <v>44</v>
      </c>
      <c r="F20" s="31"/>
    </row>
    <row r="21" spans="1:6" s="6" customFormat="1" ht="14.25">
      <c r="A21" s="22" t="s">
        <v>22</v>
      </c>
      <c r="B21" s="23" t="s">
        <v>41</v>
      </c>
      <c r="C21" s="23">
        <v>2</v>
      </c>
      <c r="D21" s="24">
        <f>Preços!B19</f>
        <v>40</v>
      </c>
      <c r="E21" s="25">
        <f t="shared" si="0"/>
        <v>80</v>
      </c>
      <c r="F21" s="31"/>
    </row>
    <row r="22" spans="1:6" s="6" customFormat="1" ht="12.75">
      <c r="A22" s="22"/>
      <c r="B22" s="23"/>
      <c r="C22" s="23"/>
      <c r="D22" s="24"/>
      <c r="E22" s="25"/>
      <c r="F22" s="31"/>
    </row>
    <row r="23" spans="1:6" s="5" customFormat="1" ht="25.5">
      <c r="A23" s="19" t="s">
        <v>25</v>
      </c>
      <c r="B23" s="16"/>
      <c r="C23" s="16"/>
      <c r="D23" s="20"/>
      <c r="E23" s="21">
        <f>E24+E28</f>
        <v>741</v>
      </c>
      <c r="F23" s="32"/>
    </row>
    <row r="24" spans="1:6" s="5" customFormat="1" ht="12.75">
      <c r="A24" s="19" t="s">
        <v>30</v>
      </c>
      <c r="B24" s="16"/>
      <c r="C24" s="16"/>
      <c r="D24" s="20"/>
      <c r="E24" s="21">
        <f>SUM(E25:E27)</f>
        <v>600</v>
      </c>
      <c r="F24" s="32"/>
    </row>
    <row r="25" spans="1:6" s="6" customFormat="1" ht="25.5">
      <c r="A25" s="22" t="s">
        <v>26</v>
      </c>
      <c r="B25" s="23" t="s">
        <v>28</v>
      </c>
      <c r="C25" s="23">
        <v>15</v>
      </c>
      <c r="D25" s="24">
        <f>Preços!B4</f>
        <v>20</v>
      </c>
      <c r="E25" s="25">
        <f>D25*C25</f>
        <v>300</v>
      </c>
      <c r="F25" s="31" t="s">
        <v>31</v>
      </c>
    </row>
    <row r="26" spans="1:6" s="6" customFormat="1" ht="12.75">
      <c r="A26" s="22" t="s">
        <v>71</v>
      </c>
      <c r="B26" s="23" t="s">
        <v>72</v>
      </c>
      <c r="C26" s="23">
        <v>300</v>
      </c>
      <c r="D26" s="24">
        <v>1</v>
      </c>
      <c r="E26" s="25">
        <f>C26*D26</f>
        <v>300</v>
      </c>
      <c r="F26" s="31" t="s">
        <v>31</v>
      </c>
    </row>
    <row r="27" spans="1:6" s="6" customFormat="1" ht="12.75">
      <c r="A27" s="22"/>
      <c r="B27" s="23"/>
      <c r="C27" s="22"/>
      <c r="D27" s="24"/>
      <c r="E27" s="25">
        <f>C27*D27</f>
        <v>0</v>
      </c>
      <c r="F27" s="31"/>
    </row>
    <row r="28" spans="1:6" s="5" customFormat="1" ht="12.75">
      <c r="A28" s="19" t="s">
        <v>6</v>
      </c>
      <c r="B28" s="16"/>
      <c r="C28" s="19"/>
      <c r="D28" s="20"/>
      <c r="E28" s="21">
        <f>SUM(E29:E36)</f>
        <v>141</v>
      </c>
      <c r="F28" s="32"/>
    </row>
    <row r="29" spans="1:6" s="6" customFormat="1" ht="12.75">
      <c r="A29" s="22" t="s">
        <v>42</v>
      </c>
      <c r="B29" s="17" t="s">
        <v>48</v>
      </c>
      <c r="C29" s="23">
        <v>1</v>
      </c>
      <c r="D29" s="24">
        <f>Preços!C20*20%</f>
        <v>3</v>
      </c>
      <c r="E29" s="25">
        <f>D29*C29</f>
        <v>3</v>
      </c>
      <c r="F29" s="31"/>
    </row>
    <row r="30" spans="1:6" s="6" customFormat="1" ht="14.25">
      <c r="A30" s="22" t="s">
        <v>19</v>
      </c>
      <c r="B30" s="23" t="s">
        <v>41</v>
      </c>
      <c r="C30" s="23">
        <v>60</v>
      </c>
      <c r="D30" s="24">
        <f>Preços!B16</f>
        <v>2.25</v>
      </c>
      <c r="E30" s="25">
        <f>D30*C30</f>
        <v>135</v>
      </c>
      <c r="F30" s="31" t="s">
        <v>31</v>
      </c>
    </row>
    <row r="31" spans="1:6" s="6" customFormat="1" ht="14.25">
      <c r="A31" s="22" t="s">
        <v>20</v>
      </c>
      <c r="B31" s="23" t="s">
        <v>9</v>
      </c>
      <c r="C31" s="23">
        <v>1</v>
      </c>
      <c r="D31" s="24">
        <f>Preços!B11</f>
        <v>3</v>
      </c>
      <c r="E31" s="25">
        <f>D31*C31</f>
        <v>3</v>
      </c>
      <c r="F31" s="31" t="s">
        <v>31</v>
      </c>
    </row>
    <row r="32" spans="1:6" s="6" customFormat="1" ht="12.75">
      <c r="A32" s="22"/>
      <c r="B32" s="23"/>
      <c r="C32" s="23"/>
      <c r="D32" s="24"/>
      <c r="E32" s="25"/>
      <c r="F32" s="31"/>
    </row>
    <row r="33" spans="1:6" s="6" customFormat="1" ht="12.75">
      <c r="A33" s="19" t="s">
        <v>73</v>
      </c>
      <c r="B33" s="23"/>
      <c r="C33" s="23"/>
      <c r="D33" s="24"/>
      <c r="E33" s="25"/>
      <c r="F33" s="31"/>
    </row>
    <row r="34" spans="1:6" s="6" customFormat="1" ht="12.75">
      <c r="A34" s="22" t="s">
        <v>74</v>
      </c>
      <c r="B34" s="23"/>
      <c r="C34" s="23"/>
      <c r="D34" s="24">
        <f>(E10+E23)/2*6%</f>
        <v>61.169999999999995</v>
      </c>
      <c r="E34" s="25"/>
      <c r="F34" s="31"/>
    </row>
    <row r="35" spans="1:6" s="6" customFormat="1" ht="12.75">
      <c r="A35" s="22"/>
      <c r="B35" s="23"/>
      <c r="C35" s="23"/>
      <c r="D35" s="24"/>
      <c r="E35" s="25"/>
      <c r="F35" s="31"/>
    </row>
    <row r="36" spans="1:6" s="6" customFormat="1" ht="12.75">
      <c r="A36" s="22"/>
      <c r="B36" s="23"/>
      <c r="C36" s="22"/>
      <c r="D36" s="24"/>
      <c r="E36" s="25">
        <f>D36*C36</f>
        <v>0</v>
      </c>
      <c r="F36" s="31"/>
    </row>
    <row r="37" spans="1:6" s="5" customFormat="1" ht="12.75">
      <c r="A37" s="19" t="s">
        <v>13</v>
      </c>
      <c r="B37" s="23"/>
      <c r="C37" s="23"/>
      <c r="D37" s="25"/>
      <c r="E37" s="21">
        <f>E11+E24</f>
        <v>1680</v>
      </c>
      <c r="F37" s="31"/>
    </row>
    <row r="38" spans="1:6" s="5" customFormat="1" ht="12.75">
      <c r="A38" s="19" t="s">
        <v>14</v>
      </c>
      <c r="B38" s="23"/>
      <c r="C38" s="23"/>
      <c r="D38" s="25"/>
      <c r="E38" s="21">
        <f>E15+E28</f>
        <v>359</v>
      </c>
      <c r="F38" s="31"/>
    </row>
    <row r="39" spans="1:6" s="5" customFormat="1" ht="12.75">
      <c r="A39" s="19" t="s">
        <v>76</v>
      </c>
      <c r="B39" s="23"/>
      <c r="C39" s="23"/>
      <c r="D39" s="25"/>
      <c r="E39" s="21">
        <f>D34+E9</f>
        <v>253.17</v>
      </c>
      <c r="F39" s="31"/>
    </row>
    <row r="40" spans="1:6" s="5" customFormat="1" ht="12.75">
      <c r="A40" s="19" t="s">
        <v>16</v>
      </c>
      <c r="B40" s="23"/>
      <c r="C40" s="23"/>
      <c r="D40" s="25"/>
      <c r="E40" s="21">
        <f>E37+E38+E39</f>
        <v>2292.17</v>
      </c>
      <c r="F40" s="31"/>
    </row>
    <row r="41" spans="1:6" s="5" customFormat="1" ht="12.75">
      <c r="A41" s="19" t="s">
        <v>15</v>
      </c>
      <c r="B41" s="23" t="s">
        <v>72</v>
      </c>
      <c r="C41" s="23">
        <v>300</v>
      </c>
      <c r="D41" s="25">
        <f>Preços!B7</f>
        <v>12</v>
      </c>
      <c r="E41" s="21">
        <f>D41*C41</f>
        <v>3600</v>
      </c>
      <c r="F41" s="31"/>
    </row>
    <row r="42" spans="1:6" s="5" customFormat="1" ht="12.75">
      <c r="A42" s="19" t="s">
        <v>17</v>
      </c>
      <c r="B42" s="23"/>
      <c r="C42" s="23"/>
      <c r="D42" s="25"/>
      <c r="E42" s="21">
        <f>E41-E40</f>
        <v>1307.83</v>
      </c>
      <c r="F42" s="31"/>
    </row>
    <row r="43" spans="1:6" s="9" customFormat="1" ht="12.75">
      <c r="A43" s="27" t="s">
        <v>7</v>
      </c>
      <c r="B43" s="28" t="s">
        <v>28</v>
      </c>
      <c r="C43" s="28">
        <f>SUM(C12:C13,C25)</f>
        <v>69</v>
      </c>
      <c r="D43" s="29"/>
      <c r="E43" s="30"/>
      <c r="F43" s="31"/>
    </row>
    <row r="44" spans="1:6" s="4" customFormat="1" ht="12.75">
      <c r="A44" s="41" t="s">
        <v>3</v>
      </c>
      <c r="B44" s="41"/>
      <c r="C44" s="41"/>
      <c r="D44" s="41"/>
      <c r="E44" s="41"/>
      <c r="F44" s="41"/>
    </row>
    <row r="45" spans="1:6" s="4" customFormat="1" ht="12.75">
      <c r="A45" s="34" t="s">
        <v>32</v>
      </c>
      <c r="B45" s="35"/>
      <c r="C45" s="35"/>
      <c r="D45" s="35"/>
      <c r="E45" s="35"/>
      <c r="F45" s="35"/>
    </row>
    <row r="46" spans="1:6" s="4" customFormat="1" ht="15" customHeight="1">
      <c r="A46" s="42" t="s">
        <v>35</v>
      </c>
      <c r="B46" s="35"/>
      <c r="C46" s="35"/>
      <c r="D46" s="35"/>
      <c r="E46" s="35"/>
      <c r="F46" s="35"/>
    </row>
    <row r="47" spans="1:6" s="6" customFormat="1" ht="39" customHeight="1">
      <c r="A47" s="40" t="s">
        <v>38</v>
      </c>
      <c r="B47" s="40"/>
      <c r="C47" s="40"/>
      <c r="D47" s="40"/>
      <c r="E47" s="40"/>
      <c r="F47" s="40"/>
    </row>
    <row r="48" spans="1:5" ht="12.75">
      <c r="A48" s="3" t="s">
        <v>43</v>
      </c>
      <c r="B48" s="3" t="s">
        <v>45</v>
      </c>
      <c r="E48" s="11">
        <f>(E41-(E38+E39))/C43</f>
        <v>43.301884057971016</v>
      </c>
    </row>
    <row r="49" spans="1:6" ht="12.75">
      <c r="A49" s="3" t="s">
        <v>44</v>
      </c>
      <c r="B49" s="3" t="s">
        <v>46</v>
      </c>
      <c r="C49" s="12"/>
      <c r="D49" s="3"/>
      <c r="E49" s="11">
        <f>E40/C41</f>
        <v>7.6405666666666665</v>
      </c>
      <c r="F49" s="33">
        <f>E49/10</f>
        <v>0.7640566666666666</v>
      </c>
    </row>
    <row r="51" ht="12.75">
      <c r="A51" s="15"/>
    </row>
  </sheetData>
  <sheetProtection/>
  <mergeCells count="12">
    <mergeCell ref="F7:F8"/>
    <mergeCell ref="D7:E7"/>
    <mergeCell ref="A1:F1"/>
    <mergeCell ref="A3:F3"/>
    <mergeCell ref="A5:F5"/>
    <mergeCell ref="B7:B8"/>
    <mergeCell ref="C7:C8"/>
    <mergeCell ref="A47:F47"/>
    <mergeCell ref="A7:A8"/>
    <mergeCell ref="A44:F44"/>
    <mergeCell ref="A45:F45"/>
    <mergeCell ref="A46:F46"/>
  </mergeCells>
  <printOptions/>
  <pageMargins left="0.5905511811023623" right="0.5905511811023623" top="0.58" bottom="0.5905511811023623" header="0.5118110236220472" footer="0.5118110236220472"/>
  <pageSetup horizontalDpi="300" verticalDpi="300" orientation="portrait" paperSize="9" scale="9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Embrapa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CPAF-Acre</dc:creator>
  <cp:keywords/>
  <dc:description/>
  <cp:lastModifiedBy>Tatiana Balzon</cp:lastModifiedBy>
  <cp:lastPrinted>2008-06-23T14:07:26Z</cp:lastPrinted>
  <dcterms:created xsi:type="dcterms:W3CDTF">2000-12-18T12:49:17Z</dcterms:created>
  <dcterms:modified xsi:type="dcterms:W3CDTF">2019-05-06T16:49:54Z</dcterms:modified>
  <cp:category/>
  <cp:version/>
  <cp:contentType/>
  <cp:contentStatus/>
</cp:coreProperties>
</file>